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3830"/>
  </bookViews>
  <sheets>
    <sheet name="1.03" sheetId="1" r:id="rId1"/>
  </sheets>
  <definedNames>
    <definedName name="_xlnm.Print_Area" localSheetId="0">'1.03'!$A$1:$L$57</definedName>
  </definedNames>
  <calcPr calcId="145621"/>
</workbook>
</file>

<file path=xl/calcChain.xml><?xml version="1.0" encoding="utf-8"?>
<calcChain xmlns="http://schemas.openxmlformats.org/spreadsheetml/2006/main">
  <c r="I43" i="1" l="1"/>
  <c r="J43" i="1" s="1"/>
  <c r="H43" i="1"/>
  <c r="F43" i="1"/>
  <c r="J42" i="1"/>
  <c r="H42" i="1"/>
  <c r="F42" i="1"/>
  <c r="J41" i="1"/>
  <c r="H41" i="1"/>
  <c r="F41" i="1"/>
  <c r="J39" i="1"/>
  <c r="H39" i="1"/>
  <c r="F39" i="1"/>
  <c r="J38" i="1"/>
  <c r="H38" i="1"/>
  <c r="F38" i="1"/>
  <c r="J37" i="1"/>
  <c r="H37" i="1"/>
  <c r="E36" i="1"/>
  <c r="F37" i="1" s="1"/>
  <c r="E35" i="1"/>
  <c r="H35" i="1" s="1"/>
  <c r="E33" i="1"/>
  <c r="H33" i="1" s="1"/>
  <c r="E32" i="1"/>
  <c r="H32" i="1" s="1"/>
  <c r="E31" i="1"/>
  <c r="H31" i="1" s="1"/>
  <c r="E30" i="1"/>
  <c r="H30" i="1" s="1"/>
  <c r="E29" i="1"/>
  <c r="H29" i="1" s="1"/>
  <c r="J27" i="1"/>
  <c r="H27" i="1"/>
  <c r="F27" i="1"/>
  <c r="J26" i="1"/>
  <c r="H26" i="1"/>
  <c r="F26" i="1"/>
  <c r="J25" i="1"/>
  <c r="F25" i="1"/>
  <c r="G24" i="1"/>
  <c r="I24" i="1" s="1"/>
  <c r="J24" i="1" s="1"/>
  <c r="F24" i="1"/>
  <c r="G23" i="1"/>
  <c r="H23" i="1" s="1"/>
  <c r="F23" i="1"/>
  <c r="G21" i="1"/>
  <c r="I21" i="1" s="1"/>
  <c r="J21" i="1" s="1"/>
  <c r="F21" i="1"/>
  <c r="H20" i="1"/>
  <c r="G20" i="1"/>
  <c r="I20" i="1" s="1"/>
  <c r="J20" i="1" s="1"/>
  <c r="F20" i="1"/>
  <c r="G19" i="1"/>
  <c r="I19" i="1" s="1"/>
  <c r="J19" i="1" s="1"/>
  <c r="F19" i="1"/>
  <c r="J18" i="1"/>
  <c r="G18" i="1"/>
  <c r="H18" i="1" s="1"/>
  <c r="E17" i="1"/>
  <c r="F18" i="1" s="1"/>
  <c r="E15" i="1"/>
  <c r="H15" i="1" s="1"/>
  <c r="E14" i="1"/>
  <c r="H14" i="1" s="1"/>
  <c r="E13" i="1"/>
  <c r="H13" i="1" s="1"/>
  <c r="E12" i="1"/>
  <c r="H12" i="1" s="1"/>
  <c r="E11" i="1"/>
  <c r="H11" i="1" s="1"/>
  <c r="F11" i="1" l="1"/>
  <c r="J12" i="1"/>
  <c r="F13" i="1"/>
  <c r="J14" i="1"/>
  <c r="F15" i="1"/>
  <c r="J17" i="1"/>
  <c r="J11" i="1"/>
  <c r="F12" i="1"/>
  <c r="J13" i="1"/>
  <c r="F14" i="1"/>
  <c r="J15" i="1"/>
  <c r="F17" i="1"/>
  <c r="H17" i="1"/>
  <c r="H19" i="1"/>
  <c r="H21" i="1"/>
  <c r="I23" i="1"/>
  <c r="J23" i="1" s="1"/>
  <c r="H24" i="1"/>
  <c r="F29" i="1"/>
  <c r="J29" i="1"/>
  <c r="F30" i="1"/>
  <c r="J30" i="1"/>
  <c r="F31" i="1"/>
  <c r="J31" i="1"/>
  <c r="F32" i="1"/>
  <c r="J32" i="1"/>
  <c r="F33" i="1"/>
  <c r="J33" i="1"/>
  <c r="F35" i="1"/>
  <c r="J35" i="1"/>
  <c r="F36" i="1"/>
  <c r="J36" i="1"/>
  <c r="H36" i="1"/>
</calcChain>
</file>

<file path=xl/sharedStrings.xml><?xml version="1.0" encoding="utf-8"?>
<sst xmlns="http://schemas.openxmlformats.org/spreadsheetml/2006/main" count="22" uniqueCount="19">
  <si>
    <t>End of Year Population Estimates by Status, 1980 -  2016</t>
  </si>
  <si>
    <t>Year</t>
  </si>
  <si>
    <t>Resident Population</t>
  </si>
  <si>
    <t>Annual Increase</t>
  </si>
  <si>
    <t xml:space="preserve">Caymanian </t>
  </si>
  <si>
    <t xml:space="preserve">Non-Caymanian </t>
  </si>
  <si>
    <t>#</t>
  </si>
  <si>
    <t>%</t>
  </si>
  <si>
    <t>*</t>
  </si>
  <si>
    <t>**</t>
  </si>
  <si>
    <t>R</t>
  </si>
  <si>
    <t>Notes:</t>
  </si>
  <si>
    <t xml:space="preserve">* </t>
  </si>
  <si>
    <t xml:space="preserve">End of year estimate includes Grand Cayman (post Hurricane Ivan) and Cayman Brac estimate. The drop </t>
  </si>
  <si>
    <t>in population level is related to the temporary relocation of residents abroad in the aftermath of Hurricane Ivan.</t>
  </si>
  <si>
    <t>The sharp increase in population is related to the return of residents who left after Ivan, and the increase in</t>
  </si>
  <si>
    <t xml:space="preserve">the labour force needed for the reconstruction of the country. </t>
  </si>
  <si>
    <t>During 2002 to 2004 a large number of persons was granted Caymanian Status.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</si>
  <si>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 Economics and Statistics Office (ESO)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</si>
</sst>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164" fontId="4" fillId="0" borderId="0" xfId="1" applyNumberFormat="1" applyFont="1" applyFill="1" applyBorder="1"/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165" fontId="3" fillId="0" borderId="0" xfId="0" applyNumberFormat="1" applyFont="1" applyFill="1" applyBorder="1"/>
    <xf numFmtId="0" fontId="0" fillId="0" borderId="0" xfId="0" applyFill="1"/>
    <xf numFmtId="164" fontId="3" fillId="0" borderId="0" xfId="0" applyNumberFormat="1" applyFont="1" applyFill="1"/>
    <xf numFmtId="164" fontId="2" fillId="0" borderId="0" xfId="1" applyNumberFormat="1" applyFont="1" applyFill="1" applyBorder="1"/>
    <xf numFmtId="0" fontId="2" fillId="0" borderId="1" xfId="0" applyFont="1" applyFill="1" applyBorder="1" applyAlignment="1">
      <alignment horizontal="right"/>
    </xf>
    <xf numFmtId="164" fontId="4" fillId="0" borderId="1" xfId="1" applyNumberFormat="1" applyFont="1" applyFill="1" applyBorder="1"/>
    <xf numFmtId="165" fontId="4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4" fontId="4" fillId="0" borderId="1" xfId="1" applyNumberFormat="1" applyFont="1" applyFill="1" applyBorder="1" applyAlignment="1"/>
    <xf numFmtId="0" fontId="2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3" fontId="3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167" fontId="3" fillId="2" borderId="0" xfId="0" applyNumberFormat="1" applyFont="1" applyFill="1" applyBorder="1"/>
    <xf numFmtId="0" fontId="5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5" fillId="2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6" fillId="2" borderId="0" xfId="0" applyFont="1" applyFill="1"/>
    <xf numFmtId="0" fontId="3" fillId="2" borderId="0" xfId="0" applyFont="1" applyFill="1"/>
  </cellXfs>
  <cellStyles count="8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2</xdr:col>
          <xdr:colOff>114300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W56"/>
  <sheetViews>
    <sheetView tabSelected="1" zoomScaleNormal="100" zoomScaleSheetLayoutView="100" workbookViewId="0">
      <selection activeCell="A10" sqref="A10:XFD20"/>
    </sheetView>
  </sheetViews>
  <sheetFormatPr defaultRowHeight="12.75" x14ac:dyDescent="0.2"/>
  <cols>
    <col min="1" max="1" width="9.140625" style="2"/>
    <col min="2" max="2" width="4" style="2" customWidth="1"/>
    <col min="3" max="3" width="9.140625" style="2"/>
    <col min="4" max="4" width="2" style="2" customWidth="1"/>
    <col min="5" max="5" width="13" style="2" customWidth="1"/>
    <col min="6" max="6" width="12.42578125" style="2" customWidth="1"/>
    <col min="7" max="7" width="10.85546875" style="2" customWidth="1"/>
    <col min="8" max="8" width="8.85546875" style="2" customWidth="1"/>
    <col min="9" max="10" width="12.5703125" style="2" customWidth="1"/>
    <col min="11" max="11" width="10.5703125" style="2" customWidth="1"/>
    <col min="12" max="16384" width="9.140625" style="2"/>
  </cols>
  <sheetData>
    <row r="6" spans="3:23" x14ac:dyDescent="0.2">
      <c r="C6" s="1"/>
      <c r="D6" s="30" t="s">
        <v>0</v>
      </c>
      <c r="E6" s="30"/>
      <c r="F6" s="30"/>
      <c r="G6" s="30"/>
      <c r="H6" s="30"/>
      <c r="I6" s="30"/>
      <c r="J6" s="30"/>
    </row>
    <row r="7" spans="3:23" x14ac:dyDescent="0.2">
      <c r="C7" s="3"/>
      <c r="D7" s="3"/>
      <c r="E7" s="3"/>
      <c r="F7" s="3"/>
      <c r="G7" s="3"/>
      <c r="H7" s="3"/>
      <c r="I7" s="3"/>
      <c r="J7" s="3"/>
    </row>
    <row r="8" spans="3:23" ht="25.5" x14ac:dyDescent="0.2">
      <c r="C8" s="4" t="s">
        <v>1</v>
      </c>
      <c r="D8" s="5"/>
      <c r="E8" s="4" t="s">
        <v>2</v>
      </c>
      <c r="F8" s="4" t="s">
        <v>3</v>
      </c>
      <c r="G8" s="31" t="s">
        <v>4</v>
      </c>
      <c r="H8" s="31"/>
      <c r="I8" s="31" t="s">
        <v>5</v>
      </c>
      <c r="J8" s="31"/>
      <c r="K8" s="6"/>
    </row>
    <row r="9" spans="3:23" x14ac:dyDescent="0.2">
      <c r="C9" s="7"/>
      <c r="D9" s="7"/>
      <c r="E9" s="7"/>
      <c r="F9" s="7"/>
      <c r="G9" s="7" t="s">
        <v>6</v>
      </c>
      <c r="H9" s="7" t="s">
        <v>7</v>
      </c>
      <c r="I9" s="7" t="s">
        <v>6</v>
      </c>
      <c r="J9" s="7" t="s">
        <v>7</v>
      </c>
      <c r="K9" s="6"/>
    </row>
    <row r="10" spans="3:23" x14ac:dyDescent="0.2">
      <c r="C10" s="8"/>
      <c r="D10" s="8"/>
      <c r="E10" s="9"/>
      <c r="F10" s="10"/>
      <c r="G10" s="9"/>
      <c r="H10" s="11"/>
      <c r="I10" s="9"/>
      <c r="J10" s="12"/>
      <c r="K10" s="13"/>
    </row>
    <row r="11" spans="3:23" x14ac:dyDescent="0.2">
      <c r="C11" s="32">
        <v>1990</v>
      </c>
      <c r="D11" s="32"/>
      <c r="E11" s="33">
        <f>G11+I11</f>
        <v>26969</v>
      </c>
      <c r="F11" s="34" t="e">
        <f>(E11/#REF!-1)*100</f>
        <v>#REF!</v>
      </c>
      <c r="G11" s="33">
        <v>17654</v>
      </c>
      <c r="H11" s="35">
        <f>G11/E11*100</f>
        <v>65.460343357187881</v>
      </c>
      <c r="I11" s="33">
        <v>9315</v>
      </c>
      <c r="J11" s="35">
        <f>I11/E11*100</f>
        <v>34.539656642812119</v>
      </c>
      <c r="K11" s="13"/>
    </row>
    <row r="12" spans="3:23" ht="15" x14ac:dyDescent="0.25">
      <c r="C12" s="32">
        <v>1991</v>
      </c>
      <c r="D12" s="32"/>
      <c r="E12" s="33">
        <f>G12+I12</f>
        <v>28039</v>
      </c>
      <c r="F12" s="35">
        <f t="shared" ref="F12:F42" si="0">(E12/E11-1)*100</f>
        <v>3.9675182617078919</v>
      </c>
      <c r="G12" s="33">
        <v>18253</v>
      </c>
      <c r="H12" s="35">
        <f>G12/E12*100</f>
        <v>65.098612646670702</v>
      </c>
      <c r="I12" s="33">
        <v>9786</v>
      </c>
      <c r="J12" s="35">
        <f>I12/E12*100</f>
        <v>34.901387353329291</v>
      </c>
      <c r="K12" s="13"/>
      <c r="Q12" s="14"/>
      <c r="R12" s="14"/>
      <c r="S12" s="14"/>
      <c r="T12" s="14"/>
      <c r="U12" s="14"/>
      <c r="V12" s="14"/>
      <c r="W12" s="14"/>
    </row>
    <row r="13" spans="3:23" ht="15" x14ac:dyDescent="0.25">
      <c r="C13" s="32">
        <v>1992</v>
      </c>
      <c r="D13" s="32"/>
      <c r="E13" s="33">
        <f>G13+I13</f>
        <v>29308</v>
      </c>
      <c r="F13" s="35">
        <f t="shared" si="0"/>
        <v>4.5258390099504275</v>
      </c>
      <c r="G13" s="33">
        <v>18652</v>
      </c>
      <c r="H13" s="35">
        <f>G13/E13*100</f>
        <v>63.641326600245662</v>
      </c>
      <c r="I13" s="33">
        <v>10656</v>
      </c>
      <c r="J13" s="35">
        <f>I13/E13*100</f>
        <v>36.358673399754331</v>
      </c>
      <c r="K13" s="13"/>
      <c r="Q13" s="14"/>
      <c r="R13" s="14"/>
      <c r="S13" s="14"/>
      <c r="T13" s="14"/>
      <c r="U13" s="14"/>
      <c r="V13" s="14"/>
      <c r="W13" s="14"/>
    </row>
    <row r="14" spans="3:23" ht="15" x14ac:dyDescent="0.25">
      <c r="C14" s="32">
        <v>1993</v>
      </c>
      <c r="D14" s="32"/>
      <c r="E14" s="33">
        <f>G14+I14</f>
        <v>30719</v>
      </c>
      <c r="F14" s="35">
        <f t="shared" si="0"/>
        <v>4.8143851508120727</v>
      </c>
      <c r="G14" s="33">
        <v>19487</v>
      </c>
      <c r="H14" s="35">
        <f>G14/E14*100</f>
        <v>63.436309775708843</v>
      </c>
      <c r="I14" s="33">
        <v>11232</v>
      </c>
      <c r="J14" s="35">
        <f>I14/E14*100</f>
        <v>36.563690224291157</v>
      </c>
      <c r="K14" s="13"/>
      <c r="Q14" s="14"/>
      <c r="R14" s="14"/>
      <c r="S14" s="14"/>
      <c r="T14" s="14"/>
      <c r="U14" s="14"/>
      <c r="V14" s="14"/>
      <c r="W14" s="14"/>
    </row>
    <row r="15" spans="3:23" ht="15" x14ac:dyDescent="0.25">
      <c r="C15" s="32">
        <v>1994</v>
      </c>
      <c r="D15" s="32"/>
      <c r="E15" s="33">
        <f>G15+I15</f>
        <v>31931</v>
      </c>
      <c r="F15" s="35">
        <f t="shared" si="0"/>
        <v>3.9454409323220085</v>
      </c>
      <c r="G15" s="33">
        <v>20035</v>
      </c>
      <c r="H15" s="35">
        <f>G15/E15*100</f>
        <v>62.744668190786378</v>
      </c>
      <c r="I15" s="33">
        <v>11896</v>
      </c>
      <c r="J15" s="35">
        <f>I15/E15*100</f>
        <v>37.255331809213615</v>
      </c>
      <c r="K15" s="13"/>
      <c r="Q15" s="14"/>
      <c r="R15" s="14"/>
      <c r="S15" s="14"/>
      <c r="T15" s="14"/>
      <c r="U15" s="14"/>
      <c r="V15" s="14"/>
      <c r="W15" s="14"/>
    </row>
    <row r="16" spans="3:23" ht="15" x14ac:dyDescent="0.25">
      <c r="C16" s="32"/>
      <c r="D16" s="32"/>
      <c r="E16" s="33"/>
      <c r="F16" s="35"/>
      <c r="G16" s="33"/>
      <c r="H16" s="35"/>
      <c r="I16" s="33"/>
      <c r="J16" s="35"/>
      <c r="K16" s="13"/>
      <c r="Q16" s="14"/>
      <c r="R16" s="14"/>
      <c r="S16" s="14"/>
      <c r="T16" s="14"/>
      <c r="U16" s="14"/>
      <c r="V16" s="14"/>
      <c r="W16" s="14"/>
    </row>
    <row r="17" spans="2:23" ht="15" x14ac:dyDescent="0.25">
      <c r="C17" s="32">
        <v>1995</v>
      </c>
      <c r="D17" s="32"/>
      <c r="E17" s="33">
        <f>G17+I17</f>
        <v>33332</v>
      </c>
      <c r="F17" s="35">
        <f>(E17/E15-1)*100</f>
        <v>4.3875857317340561</v>
      </c>
      <c r="G17" s="33">
        <v>20666</v>
      </c>
      <c r="H17" s="35">
        <f>G17/E17*100</f>
        <v>62.000480019200765</v>
      </c>
      <c r="I17" s="33">
        <v>12666</v>
      </c>
      <c r="J17" s="35">
        <f>I17/E17*100</f>
        <v>37.999519980799235</v>
      </c>
      <c r="K17" s="13"/>
      <c r="Q17" s="14"/>
      <c r="R17" s="14"/>
      <c r="S17" s="14"/>
      <c r="T17" s="14"/>
      <c r="U17" s="14"/>
      <c r="V17" s="14"/>
      <c r="W17" s="14"/>
    </row>
    <row r="18" spans="2:23" ht="15" x14ac:dyDescent="0.25">
      <c r="C18" s="32">
        <v>1996</v>
      </c>
      <c r="D18" s="32"/>
      <c r="E18" s="33">
        <v>35200</v>
      </c>
      <c r="F18" s="35">
        <f t="shared" si="0"/>
        <v>5.6042241689667538</v>
      </c>
      <c r="G18" s="33">
        <f>E18*0.59</f>
        <v>20768</v>
      </c>
      <c r="H18" s="35">
        <f>G18/E18*100</f>
        <v>59</v>
      </c>
      <c r="I18" s="33">
        <v>13785</v>
      </c>
      <c r="J18" s="35">
        <f>I18/E18*100</f>
        <v>39.161931818181813</v>
      </c>
      <c r="K18" s="13"/>
      <c r="Q18" s="14"/>
      <c r="R18" s="14"/>
      <c r="S18" s="14"/>
      <c r="T18" s="14"/>
      <c r="U18" s="14"/>
      <c r="V18" s="14"/>
      <c r="W18" s="14"/>
    </row>
    <row r="19" spans="2:23" ht="15" x14ac:dyDescent="0.25">
      <c r="C19" s="32">
        <v>1997</v>
      </c>
      <c r="D19" s="32"/>
      <c r="E19" s="33">
        <v>36600</v>
      </c>
      <c r="F19" s="35">
        <f t="shared" si="0"/>
        <v>3.9772727272727293</v>
      </c>
      <c r="G19" s="33">
        <f>E19*0.58</f>
        <v>21228</v>
      </c>
      <c r="H19" s="35">
        <f>G19/E19*100</f>
        <v>57.999999999999993</v>
      </c>
      <c r="I19" s="33">
        <f>E19-G19</f>
        <v>15372</v>
      </c>
      <c r="J19" s="35">
        <f>I19/E19*100</f>
        <v>42</v>
      </c>
      <c r="K19" s="13"/>
      <c r="Q19" s="14"/>
      <c r="R19" s="14"/>
      <c r="S19" s="14"/>
      <c r="T19" s="14"/>
      <c r="U19" s="14"/>
      <c r="V19" s="14"/>
      <c r="W19" s="14"/>
    </row>
    <row r="20" spans="2:23" ht="15" x14ac:dyDescent="0.25">
      <c r="C20" s="32">
        <v>1998</v>
      </c>
      <c r="D20" s="32"/>
      <c r="E20" s="33">
        <v>38400</v>
      </c>
      <c r="F20" s="35">
        <f t="shared" si="0"/>
        <v>4.9180327868852514</v>
      </c>
      <c r="G20" s="33">
        <f>E20*0.55</f>
        <v>21120</v>
      </c>
      <c r="H20" s="35">
        <f>G20/E20*100</f>
        <v>55.000000000000007</v>
      </c>
      <c r="I20" s="33">
        <f>E20-G20</f>
        <v>17280</v>
      </c>
      <c r="J20" s="35">
        <f>I20/E20*100</f>
        <v>45</v>
      </c>
      <c r="K20" s="13"/>
      <c r="Q20" s="14"/>
      <c r="R20" s="14"/>
      <c r="S20" s="14"/>
      <c r="T20" s="14"/>
      <c r="U20" s="14"/>
      <c r="V20" s="14"/>
      <c r="W20" s="14"/>
    </row>
    <row r="21" spans="2:23" ht="15" x14ac:dyDescent="0.25">
      <c r="C21" s="32">
        <v>1999</v>
      </c>
      <c r="D21" s="32"/>
      <c r="E21" s="33">
        <v>39600</v>
      </c>
      <c r="F21" s="35">
        <f t="shared" si="0"/>
        <v>3.125</v>
      </c>
      <c r="G21" s="33">
        <f>E21*0.53</f>
        <v>20988</v>
      </c>
      <c r="H21" s="35">
        <f>G21/E21*100</f>
        <v>53</v>
      </c>
      <c r="I21" s="33">
        <f>E21-G21</f>
        <v>18612</v>
      </c>
      <c r="J21" s="35">
        <f>I21/E21*100</f>
        <v>47</v>
      </c>
      <c r="K21" s="13"/>
      <c r="Q21" s="14"/>
      <c r="R21" s="14"/>
      <c r="S21" s="14"/>
      <c r="T21" s="14"/>
      <c r="U21" s="14"/>
      <c r="V21" s="14"/>
      <c r="W21" s="14"/>
    </row>
    <row r="22" spans="2:23" x14ac:dyDescent="0.2">
      <c r="C22" s="32"/>
      <c r="D22" s="32"/>
      <c r="E22" s="33"/>
      <c r="F22" s="35"/>
      <c r="G22" s="33"/>
      <c r="H22" s="35"/>
      <c r="I22" s="33"/>
      <c r="J22" s="35"/>
      <c r="K22" s="13"/>
    </row>
    <row r="23" spans="2:23" x14ac:dyDescent="0.2">
      <c r="B23" s="15"/>
      <c r="C23" s="32">
        <v>2000</v>
      </c>
      <c r="D23" s="32"/>
      <c r="E23" s="33">
        <v>40800</v>
      </c>
      <c r="F23" s="35">
        <f>(E23/E21-1)*100</f>
        <v>3.0303030303030276</v>
      </c>
      <c r="G23" s="33">
        <f>E23*0.53</f>
        <v>21624</v>
      </c>
      <c r="H23" s="35">
        <f>G23/E23*100</f>
        <v>53</v>
      </c>
      <c r="I23" s="33">
        <f>E23-G23</f>
        <v>19176</v>
      </c>
      <c r="J23" s="35">
        <f>I23/E23*100</f>
        <v>47</v>
      </c>
      <c r="K23" s="13"/>
    </row>
    <row r="24" spans="2:23" x14ac:dyDescent="0.2">
      <c r="B24" s="15"/>
      <c r="C24" s="32">
        <v>2001</v>
      </c>
      <c r="D24" s="32"/>
      <c r="E24" s="33">
        <v>41900</v>
      </c>
      <c r="F24" s="35">
        <f t="shared" si="0"/>
        <v>2.6960784313725394</v>
      </c>
      <c r="G24" s="33">
        <f>E24*0.53</f>
        <v>22207</v>
      </c>
      <c r="H24" s="35">
        <f>G24/E24*100</f>
        <v>53</v>
      </c>
      <c r="I24" s="33">
        <f>E24-G24</f>
        <v>19693</v>
      </c>
      <c r="J24" s="35">
        <f>I24/E24*100</f>
        <v>47</v>
      </c>
      <c r="K24" s="13"/>
    </row>
    <row r="25" spans="2:23" x14ac:dyDescent="0.2">
      <c r="B25" s="15"/>
      <c r="C25" s="32">
        <v>2002</v>
      </c>
      <c r="D25" s="32"/>
      <c r="E25" s="33">
        <v>43004</v>
      </c>
      <c r="F25" s="35">
        <f t="shared" si="0"/>
        <v>2.6348448687350867</v>
      </c>
      <c r="G25" s="33">
        <v>24892</v>
      </c>
      <c r="H25" s="35">
        <v>58</v>
      </c>
      <c r="I25" s="33">
        <v>18112</v>
      </c>
      <c r="J25" s="35">
        <f>I25/E25*100</f>
        <v>42.117012370942234</v>
      </c>
      <c r="K25" s="13"/>
      <c r="O25" s="16"/>
      <c r="P25" s="16"/>
      <c r="Q25" s="16"/>
      <c r="R25" s="16"/>
      <c r="S25" s="16"/>
      <c r="T25" s="16"/>
    </row>
    <row r="26" spans="2:23" x14ac:dyDescent="0.2">
      <c r="B26" s="15"/>
      <c r="C26" s="32">
        <v>2003</v>
      </c>
      <c r="D26" s="32"/>
      <c r="E26" s="33">
        <v>44144</v>
      </c>
      <c r="F26" s="35">
        <f t="shared" si="0"/>
        <v>2.6509161938424342</v>
      </c>
      <c r="G26" s="33">
        <v>26087</v>
      </c>
      <c r="H26" s="35">
        <f>G26/E26*100</f>
        <v>59.095233780355208</v>
      </c>
      <c r="I26" s="33">
        <v>18057</v>
      </c>
      <c r="J26" s="35">
        <f>I26/E26*100</f>
        <v>40.904766219644799</v>
      </c>
      <c r="K26" s="13"/>
    </row>
    <row r="27" spans="2:23" x14ac:dyDescent="0.2">
      <c r="B27" s="15"/>
      <c r="C27" s="32">
        <v>2004</v>
      </c>
      <c r="D27" s="36" t="s">
        <v>8</v>
      </c>
      <c r="E27" s="33">
        <v>36340</v>
      </c>
      <c r="F27" s="37">
        <f>(E27/E26-1)*100</f>
        <v>-17.678506705328012</v>
      </c>
      <c r="G27" s="33">
        <v>22131</v>
      </c>
      <c r="H27" s="35">
        <f>G27/E27*100</f>
        <v>60.899834892680239</v>
      </c>
      <c r="I27" s="33">
        <v>14209</v>
      </c>
      <c r="J27" s="35">
        <f>I27/E27*100</f>
        <v>39.100165107319754</v>
      </c>
      <c r="K27" s="13"/>
    </row>
    <row r="28" spans="2:23" x14ac:dyDescent="0.2">
      <c r="B28" s="15"/>
      <c r="C28" s="32"/>
      <c r="D28" s="32"/>
      <c r="E28" s="33"/>
      <c r="F28" s="35"/>
      <c r="G28" s="33"/>
      <c r="H28" s="35"/>
      <c r="I28" s="33"/>
      <c r="J28" s="35"/>
      <c r="K28" s="13"/>
    </row>
    <row r="29" spans="2:23" x14ac:dyDescent="0.2">
      <c r="B29" s="15"/>
      <c r="C29" s="32">
        <v>2005</v>
      </c>
      <c r="D29" s="36" t="s">
        <v>9</v>
      </c>
      <c r="E29" s="33">
        <f>+G29+I29</f>
        <v>52466</v>
      </c>
      <c r="F29" s="35">
        <f>(E29/E27-1)*100</f>
        <v>44.375343973582829</v>
      </c>
      <c r="G29" s="33">
        <v>31787</v>
      </c>
      <c r="H29" s="35">
        <f t="shared" ref="H29:H36" si="1">G29/E29*100</f>
        <v>60.585903251629624</v>
      </c>
      <c r="I29" s="33">
        <v>20679</v>
      </c>
      <c r="J29" s="35">
        <f t="shared" ref="J29:J36" si="2">I29/E29*100</f>
        <v>39.414096748370376</v>
      </c>
      <c r="K29" s="13"/>
    </row>
    <row r="30" spans="2:23" ht="14.25" x14ac:dyDescent="0.2">
      <c r="B30" s="15"/>
      <c r="C30" s="32">
        <v>2006</v>
      </c>
      <c r="D30" s="38"/>
      <c r="E30" s="33">
        <f t="shared" ref="E30:E36" si="3">+G30+I30</f>
        <v>53172</v>
      </c>
      <c r="F30" s="35">
        <f t="shared" si="0"/>
        <v>1.3456333625586181</v>
      </c>
      <c r="G30" s="33">
        <v>30840</v>
      </c>
      <c r="H30" s="35">
        <f t="shared" si="1"/>
        <v>58.000451365380279</v>
      </c>
      <c r="I30" s="33">
        <v>22332</v>
      </c>
      <c r="J30" s="35">
        <f t="shared" si="2"/>
        <v>41.999548634619728</v>
      </c>
      <c r="K30" s="13"/>
    </row>
    <row r="31" spans="2:23" ht="14.25" x14ac:dyDescent="0.2">
      <c r="B31" s="15"/>
      <c r="C31" s="32">
        <v>2007</v>
      </c>
      <c r="D31" s="38"/>
      <c r="E31" s="33">
        <f t="shared" si="3"/>
        <v>54986</v>
      </c>
      <c r="F31" s="35">
        <f t="shared" si="0"/>
        <v>3.4115699992477211</v>
      </c>
      <c r="G31" s="33">
        <v>31342</v>
      </c>
      <c r="H31" s="35">
        <f t="shared" si="1"/>
        <v>56.999963627105075</v>
      </c>
      <c r="I31" s="33">
        <v>23644</v>
      </c>
      <c r="J31" s="35">
        <f t="shared" si="2"/>
        <v>43.000036372894918</v>
      </c>
      <c r="K31" s="13"/>
    </row>
    <row r="32" spans="2:23" x14ac:dyDescent="0.2">
      <c r="C32" s="32">
        <v>2008</v>
      </c>
      <c r="D32" s="39"/>
      <c r="E32" s="33">
        <f t="shared" si="3"/>
        <v>57010</v>
      </c>
      <c r="F32" s="35">
        <f t="shared" si="0"/>
        <v>3.6809369657730961</v>
      </c>
      <c r="G32" s="33">
        <v>31858</v>
      </c>
      <c r="H32" s="35">
        <f t="shared" si="1"/>
        <v>55.881424311524299</v>
      </c>
      <c r="I32" s="33">
        <v>25152</v>
      </c>
      <c r="J32" s="35">
        <f t="shared" si="2"/>
        <v>44.118575688475708</v>
      </c>
      <c r="K32" s="13"/>
    </row>
    <row r="33" spans="2:11" ht="14.25" x14ac:dyDescent="0.2">
      <c r="C33" s="32">
        <v>2009</v>
      </c>
      <c r="D33" s="40"/>
      <c r="E33" s="33">
        <f t="shared" si="3"/>
        <v>56005</v>
      </c>
      <c r="F33" s="37">
        <f t="shared" si="0"/>
        <v>-1.7628486230485851</v>
      </c>
      <c r="G33" s="33">
        <v>31264</v>
      </c>
      <c r="H33" s="35">
        <f t="shared" si="1"/>
        <v>55.823587179716093</v>
      </c>
      <c r="I33" s="33">
        <v>24741</v>
      </c>
      <c r="J33" s="35">
        <f t="shared" si="2"/>
        <v>44.176412820283907</v>
      </c>
      <c r="K33" s="13"/>
    </row>
    <row r="34" spans="2:11" ht="14.25" x14ac:dyDescent="0.2">
      <c r="C34" s="32"/>
      <c r="D34" s="40"/>
      <c r="E34" s="33"/>
      <c r="F34" s="37"/>
      <c r="G34" s="33"/>
      <c r="H34" s="35"/>
      <c r="I34" s="33"/>
      <c r="J34" s="35"/>
      <c r="K34" s="13"/>
    </row>
    <row r="35" spans="2:11" x14ac:dyDescent="0.2">
      <c r="C35" s="32">
        <v>2010</v>
      </c>
      <c r="D35" s="39"/>
      <c r="E35" s="33">
        <f t="shared" si="3"/>
        <v>55036</v>
      </c>
      <c r="F35" s="37">
        <f>(E35/E33-1)*100</f>
        <v>-1.7302026604767429</v>
      </c>
      <c r="G35" s="41">
        <v>30979</v>
      </c>
      <c r="H35" s="35">
        <f t="shared" si="1"/>
        <v>56.288611090922302</v>
      </c>
      <c r="I35" s="41">
        <v>24057</v>
      </c>
      <c r="J35" s="35">
        <f t="shared" si="2"/>
        <v>43.711388909077691</v>
      </c>
      <c r="K35" s="13"/>
    </row>
    <row r="36" spans="2:11" x14ac:dyDescent="0.2">
      <c r="C36" s="32">
        <v>2011</v>
      </c>
      <c r="D36" s="39"/>
      <c r="E36" s="33">
        <f t="shared" si="3"/>
        <v>55517</v>
      </c>
      <c r="F36" s="37">
        <f t="shared" si="0"/>
        <v>0.87397339922958839</v>
      </c>
      <c r="G36" s="41">
        <v>31325</v>
      </c>
      <c r="H36" s="35">
        <f t="shared" si="1"/>
        <v>56.424158365905939</v>
      </c>
      <c r="I36" s="41">
        <v>24192</v>
      </c>
      <c r="J36" s="35">
        <f t="shared" si="2"/>
        <v>43.575841634094061</v>
      </c>
      <c r="K36" s="13"/>
    </row>
    <row r="37" spans="2:11" x14ac:dyDescent="0.2">
      <c r="C37" s="32">
        <v>2012</v>
      </c>
      <c r="D37" s="39"/>
      <c r="E37" s="33">
        <v>56732.00000000195</v>
      </c>
      <c r="F37" s="37">
        <f>(E37/E36-1)*100</f>
        <v>2.1885188320729609</v>
      </c>
      <c r="G37" s="41">
        <v>32200.999999999356</v>
      </c>
      <c r="H37" s="35">
        <f>G37/E37*100</f>
        <v>56.759853345551448</v>
      </c>
      <c r="I37" s="41">
        <v>24531.000000000822</v>
      </c>
      <c r="J37" s="35">
        <f>I37/E37*100</f>
        <v>43.240146654445425</v>
      </c>
      <c r="K37" s="13"/>
    </row>
    <row r="38" spans="2:11" ht="14.25" customHeight="1" x14ac:dyDescent="0.2">
      <c r="C38" s="42">
        <v>2013</v>
      </c>
      <c r="D38" s="43" t="s">
        <v>10</v>
      </c>
      <c r="E38" s="33">
        <v>55747</v>
      </c>
      <c r="F38" s="37">
        <f>(E38/E37-1)*100</f>
        <v>-1.7362335190050038</v>
      </c>
      <c r="G38" s="41">
        <v>32798</v>
      </c>
      <c r="H38" s="35">
        <f>G38/E38*100</f>
        <v>58.833659210361098</v>
      </c>
      <c r="I38" s="41">
        <v>22949</v>
      </c>
      <c r="J38" s="35">
        <f>I38/E38*100</f>
        <v>41.166340789638909</v>
      </c>
      <c r="K38" s="13"/>
    </row>
    <row r="39" spans="2:11" x14ac:dyDescent="0.2">
      <c r="C39" s="44">
        <v>2014</v>
      </c>
      <c r="D39" s="45"/>
      <c r="E39" s="33">
        <v>58237.999999999462</v>
      </c>
      <c r="F39" s="37">
        <f>(E39/E38-1)*100</f>
        <v>4.4684018870960962</v>
      </c>
      <c r="G39" s="41">
        <v>33446.999999999614</v>
      </c>
      <c r="H39" s="35">
        <f>G39/E39*100</f>
        <v>57.431573886465749</v>
      </c>
      <c r="I39" s="41">
        <v>24790.999999999847</v>
      </c>
      <c r="J39" s="35">
        <f>I39/E39*100</f>
        <v>42.568426113534251</v>
      </c>
      <c r="K39" s="13"/>
    </row>
    <row r="40" spans="2:11" x14ac:dyDescent="0.2">
      <c r="C40" s="44"/>
      <c r="D40" s="45"/>
      <c r="E40" s="33"/>
      <c r="F40" s="37"/>
      <c r="G40" s="41"/>
      <c r="H40" s="35"/>
      <c r="I40" s="41"/>
      <c r="J40" s="35"/>
      <c r="K40" s="13"/>
    </row>
    <row r="41" spans="2:11" x14ac:dyDescent="0.2">
      <c r="C41" s="44">
        <v>2015</v>
      </c>
      <c r="D41" s="45"/>
      <c r="E41" s="33">
        <v>60413.267018310042</v>
      </c>
      <c r="F41" s="37">
        <f>(E41/E39-1)*100</f>
        <v>3.7351334494841959</v>
      </c>
      <c r="G41" s="41">
        <v>34237.000000000153</v>
      </c>
      <c r="H41" s="35">
        <f>G41/E41*100</f>
        <v>56.671326828962265</v>
      </c>
      <c r="I41" s="41">
        <v>26177.2670183093</v>
      </c>
      <c r="J41" s="35">
        <f>I41/E41*100</f>
        <v>43.33032843659241</v>
      </c>
      <c r="K41" s="13"/>
    </row>
    <row r="42" spans="2:11" x14ac:dyDescent="0.2">
      <c r="C42" s="44">
        <v>2016</v>
      </c>
      <c r="D42" s="45"/>
      <c r="E42" s="33">
        <v>61361</v>
      </c>
      <c r="F42" s="37">
        <f>(E42/E41-1)*100</f>
        <v>1.568749760549637</v>
      </c>
      <c r="G42" s="41">
        <v>34113</v>
      </c>
      <c r="H42" s="35">
        <f>G42/E42*100</f>
        <v>55.593944036114138</v>
      </c>
      <c r="I42" s="41">
        <v>27248</v>
      </c>
      <c r="J42" s="35">
        <f>I42/E42*100</f>
        <v>44.406055963885855</v>
      </c>
      <c r="K42" s="13"/>
    </row>
    <row r="43" spans="2:11" x14ac:dyDescent="0.2">
      <c r="C43" s="44">
        <v>2017</v>
      </c>
      <c r="D43" s="45"/>
      <c r="E43" s="33">
        <v>63415</v>
      </c>
      <c r="F43" s="37">
        <f>(E43/E42-1)*100</f>
        <v>3.3474030736135418</v>
      </c>
      <c r="G43" s="41">
        <v>35878</v>
      </c>
      <c r="H43" s="35">
        <f>G43/E43*100</f>
        <v>56.576519750847588</v>
      </c>
      <c r="I43" s="41">
        <f>+E43-G43</f>
        <v>27537</v>
      </c>
      <c r="J43" s="35">
        <f>I43/E43*100</f>
        <v>43.423480249152405</v>
      </c>
      <c r="K43" s="13"/>
    </row>
    <row r="44" spans="2:11" x14ac:dyDescent="0.2">
      <c r="B44" s="3"/>
      <c r="C44" s="17"/>
      <c r="D44" s="17"/>
      <c r="E44" s="18"/>
      <c r="F44" s="19"/>
      <c r="G44" s="18"/>
      <c r="H44" s="20"/>
      <c r="I44" s="21"/>
      <c r="J44" s="22"/>
      <c r="K44" s="3"/>
    </row>
    <row r="45" spans="2:11" x14ac:dyDescent="0.2">
      <c r="C45" s="23" t="s">
        <v>11</v>
      </c>
      <c r="D45" s="23"/>
      <c r="K45" s="3"/>
    </row>
    <row r="46" spans="2:11" x14ac:dyDescent="0.2">
      <c r="B46" s="24" t="s">
        <v>12</v>
      </c>
      <c r="C46" s="2" t="s">
        <v>13</v>
      </c>
    </row>
    <row r="47" spans="2:11" ht="14.25" x14ac:dyDescent="0.2">
      <c r="B47" s="25"/>
      <c r="C47" s="2" t="s">
        <v>14</v>
      </c>
    </row>
    <row r="48" spans="2:11" ht="14.25" x14ac:dyDescent="0.2">
      <c r="B48" s="25" t="s">
        <v>9</v>
      </c>
      <c r="C48" s="2" t="s">
        <v>15</v>
      </c>
    </row>
    <row r="49" spans="2:11" ht="14.25" x14ac:dyDescent="0.2">
      <c r="B49" s="25"/>
      <c r="C49" s="2" t="s">
        <v>16</v>
      </c>
    </row>
    <row r="50" spans="2:11" ht="14.25" x14ac:dyDescent="0.2">
      <c r="B50" s="25"/>
      <c r="C50" s="2" t="s">
        <v>17</v>
      </c>
    </row>
    <row r="51" spans="2:11" ht="14.25" x14ac:dyDescent="0.2">
      <c r="B51" s="26"/>
    </row>
    <row r="52" spans="2:11" x14ac:dyDescent="0.2">
      <c r="C52" s="27" t="s">
        <v>18</v>
      </c>
      <c r="D52" s="28"/>
      <c r="E52" s="28"/>
      <c r="F52" s="28"/>
      <c r="G52" s="28"/>
      <c r="H52" s="28"/>
      <c r="I52" s="28"/>
      <c r="J52" s="28"/>
      <c r="K52" s="3"/>
    </row>
    <row r="56" spans="2:11" x14ac:dyDescent="0.2">
      <c r="B56" s="29"/>
      <c r="C56" s="29"/>
      <c r="D56" s="29"/>
      <c r="E56" s="29"/>
      <c r="F56" s="29"/>
      <c r="G56" s="29"/>
      <c r="H56" s="29"/>
      <c r="I56" s="29"/>
      <c r="J56" s="29"/>
    </row>
  </sheetData>
  <mergeCells count="3">
    <mergeCell ref="D6:J6"/>
    <mergeCell ref="G8:H8"/>
    <mergeCell ref="I8:J8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114300</xdr:colOff>
                <xdr:row>3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1.03</vt:lpstr>
      <vt:lpstr>'1.03'!Print_Area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Beryl-ann_EU</cp:lastModifiedBy>
  <dcterms:created xsi:type="dcterms:W3CDTF">2017-10-18T20:18:30Z</dcterms:created>
  <dcterms:modified xsi:type="dcterms:W3CDTF">2019-01-29T19:46:18Z</dcterms:modified>
</cp:coreProperties>
</file>